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0490" windowHeight="7755" tabRatio="735"/>
  </bookViews>
  <sheets>
    <sheet name="INSTRUCCIONES" sheetId="3" r:id="rId1"/>
    <sheet name="De 25 a 70 personas   " sheetId="1" r:id="rId2"/>
    <sheet name="De 71 a 1300 personas" sheetId="2" r:id="rId3"/>
  </sheets>
  <definedNames>
    <definedName name="_xlnm.Print_Area" localSheetId="1">'De 25 a 70 personas   '!$A$1:$L$27</definedName>
    <definedName name="_xlnm.Print_Area" localSheetId="2">'De 71 a 1300 personas'!$A$1:$L$21</definedName>
    <definedName name="Z_517FC6DF_4D26_4B01_BCBA_96258A3EDE2A_.wvu.Cols" localSheetId="1" hidden="1">'De 25 a 70 personas   '!$B:$J,'De 25 a 70 personas   '!$M:$P</definedName>
    <definedName name="Z_517FC6DF_4D26_4B01_BCBA_96258A3EDE2A_.wvu.Cols" localSheetId="2" hidden="1">'De 71 a 1300 personas'!$B:$J,'De 71 a 1300 personas'!$M:$P</definedName>
    <definedName name="Z_517FC6DF_4D26_4B01_BCBA_96258A3EDE2A_.wvu.PrintArea" localSheetId="1" hidden="1">'De 25 a 70 personas   '!$A$3:$L$30</definedName>
    <definedName name="Z_517FC6DF_4D26_4B01_BCBA_96258A3EDE2A_.wvu.PrintArea" localSheetId="2" hidden="1">'De 71 a 1300 personas'!$A$3:$L$21</definedName>
    <definedName name="Z_FB769B0D_D9AB_49B1_BA84_D4C1C502551E_.wvu.Cols" localSheetId="1" hidden="1">'De 25 a 70 personas   '!$B:$J,'De 25 a 70 personas   '!$M:$P</definedName>
    <definedName name="Z_FB769B0D_D9AB_49B1_BA84_D4C1C502551E_.wvu.Cols" localSheetId="2" hidden="1">'De 71 a 1300 personas'!$B:$J,'De 71 a 1300 personas'!$M:$P</definedName>
    <definedName name="Z_FB769B0D_D9AB_49B1_BA84_D4C1C502551E_.wvu.PrintArea" localSheetId="1" hidden="1">'De 25 a 70 personas   '!$A$3:$L$30</definedName>
    <definedName name="Z_FB769B0D_D9AB_49B1_BA84_D4C1C502551E_.wvu.PrintArea" localSheetId="2" hidden="1">'De 71 a 1300 personas'!$A$3:$L$21</definedName>
  </definedNames>
  <calcPr calcId="152511"/>
</workbook>
</file>

<file path=xl/calcChain.xml><?xml version="1.0" encoding="utf-8"?>
<calcChain xmlns="http://schemas.openxmlformats.org/spreadsheetml/2006/main">
  <c r="C21" i="2" l="1"/>
  <c r="C20" i="2"/>
  <c r="C19" i="2"/>
  <c r="C18" i="2"/>
  <c r="C21" i="1"/>
  <c r="C20" i="1"/>
  <c r="C19" i="1"/>
  <c r="C18" i="1"/>
  <c r="D21" i="2" l="1"/>
  <c r="D20" i="2"/>
  <c r="D19" i="2"/>
  <c r="O18" i="2"/>
  <c r="P18" i="2" s="1"/>
  <c r="N18" i="2"/>
  <c r="M18" i="2"/>
  <c r="D18" i="2"/>
  <c r="O18" i="1"/>
  <c r="N18" i="1"/>
  <c r="M18" i="1"/>
  <c r="J21" i="1" l="1"/>
  <c r="J18" i="1"/>
  <c r="J19" i="1"/>
  <c r="J20" i="1"/>
  <c r="F19" i="2"/>
  <c r="G19" i="2" s="1"/>
  <c r="F20" i="2"/>
  <c r="G20" i="2" s="1"/>
  <c r="J18" i="2"/>
  <c r="F18" i="1"/>
  <c r="G18" i="1" s="1"/>
  <c r="F18" i="2"/>
  <c r="F19" i="1"/>
  <c r="G19" i="1" s="1"/>
  <c r="F20" i="1"/>
  <c r="G20" i="1" s="1"/>
  <c r="F21" i="1"/>
  <c r="G21" i="1" s="1"/>
  <c r="F21" i="2"/>
  <c r="G21" i="2" s="1"/>
  <c r="I24" i="1"/>
  <c r="J24" i="1"/>
  <c r="J19" i="2"/>
  <c r="J20" i="2"/>
  <c r="J21" i="2"/>
  <c r="K18" i="1" l="1"/>
  <c r="G18" i="2"/>
  <c r="K18" i="2"/>
  <c r="K21" i="2"/>
  <c r="K20" i="2"/>
  <c r="K19" i="2"/>
  <c r="K20" i="1"/>
  <c r="K19" i="1"/>
  <c r="K21" i="1"/>
</calcChain>
</file>

<file path=xl/comments1.xml><?xml version="1.0" encoding="utf-8"?>
<comments xmlns="http://schemas.openxmlformats.org/spreadsheetml/2006/main">
  <authors>
    <author>Autor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prueba para mayor de 40 pax.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control de Transporte. 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control de descuento
 por mas de 700 pax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prueba para mayor de 40 pax.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control de Transporte.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prueba para mayor de 40 pax.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control de Transporte. 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control de descuento
 por mas de 700 pax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descuento por mas de 700 pax</t>
        </r>
      </text>
    </comment>
  </commentList>
</comments>
</file>

<file path=xl/sharedStrings.xml><?xml version="1.0" encoding="utf-8"?>
<sst xmlns="http://schemas.openxmlformats.org/spreadsheetml/2006/main" count="50" uniqueCount="28">
  <si>
    <t>ASADOS</t>
  </si>
  <si>
    <t xml:space="preserve"> </t>
  </si>
  <si>
    <t>MENÙS</t>
  </si>
  <si>
    <t>Menu</t>
  </si>
  <si>
    <t>Costo Insumos</t>
  </si>
  <si>
    <t>MO</t>
  </si>
  <si>
    <t>Transp.</t>
  </si>
  <si>
    <t>Cost  tot</t>
  </si>
  <si>
    <t>Venta</t>
  </si>
  <si>
    <t>U.Fija</t>
  </si>
  <si>
    <t>U. Var.</t>
  </si>
  <si>
    <t>Val. P/Pna.</t>
  </si>
  <si>
    <r>
      <t>INGREDIENTES (</t>
    </r>
    <r>
      <rPr>
        <b/>
        <sz val="12"/>
        <color theme="3" tint="-0.249977111117893"/>
        <rFont val="Kristen ITC"/>
        <family val="4"/>
      </rPr>
      <t>Servicio de 400 gr. A 600 gr. De Carnes dependiendo del menú</t>
    </r>
    <r>
      <rPr>
        <sz val="16"/>
        <color theme="1"/>
        <rFont val="Kristen ITC"/>
        <family val="4"/>
      </rPr>
      <t>)</t>
    </r>
  </si>
  <si>
    <t>FLORIDA</t>
  </si>
  <si>
    <t>N1</t>
  </si>
  <si>
    <t>LUISIANA</t>
  </si>
  <si>
    <t>N2</t>
  </si>
  <si>
    <t>TEXAS</t>
  </si>
  <si>
    <t>N3</t>
  </si>
  <si>
    <t>CALIFORNIA</t>
  </si>
  <si>
    <t>N4</t>
  </si>
  <si>
    <t>Lomo de Res Bbq + Lomo de Cerdo +  Chorizo + Rellena +  Acompañamientos.</t>
  </si>
  <si>
    <r>
      <t>INGREDIENTES  (</t>
    </r>
    <r>
      <rPr>
        <b/>
        <sz val="16"/>
        <color rgb="FF7030A0"/>
        <rFont val="Kristen ITC"/>
        <family val="4"/>
      </rPr>
      <t>Servicio de 400 gr. A 600 gr. De Carnes dependiendo del menú</t>
    </r>
    <r>
      <rPr>
        <sz val="16"/>
        <color theme="1"/>
        <rFont val="Kristen ITC"/>
        <family val="4"/>
      </rPr>
      <t>)</t>
    </r>
  </si>
  <si>
    <t>Res Bbq + Lomo de Cerdo + Costillita Bbq + Rellena + Chorizo + Acompañamientos*.</t>
  </si>
  <si>
    <t>Res Bbq + Lomo de Cerdo + Costillita Bbq + Cordero + Rellena + Chorizo + Acompañamientos*.</t>
  </si>
  <si>
    <t>Res Bbq + Lomo de Cerdo + Costillita Bbq + Rellena + Chorizo+ Acompañamientos*.</t>
  </si>
  <si>
    <t>Res Bbq + Lomo de Cerdo + Muslo de Pollo + Rellena + Chorizo + Acompañamientos*.</t>
  </si>
  <si>
    <t>Res Bbq + Lomo de Cerdo + Costillita Bbq + Cordero + Rellena + Chorizo + Acompañ*.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</si>
</sst>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$-240A]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color theme="1"/>
      <name val="Kristen ITC"/>
      <family val="4"/>
    </font>
    <font>
      <b/>
      <sz val="14"/>
      <color theme="1"/>
      <name val="Calibri"/>
      <family val="2"/>
      <scheme val="minor"/>
    </font>
    <font>
      <sz val="16"/>
      <color theme="1"/>
      <name val="Kristen ITC"/>
      <family val="4"/>
    </font>
    <font>
      <b/>
      <sz val="12"/>
      <color theme="3" tint="-0.249977111117893"/>
      <name val="Kristen ITC"/>
      <family val="4"/>
    </font>
    <font>
      <b/>
      <sz val="16"/>
      <color rgb="FF6135B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16"/>
      <color rgb="FF7030A0"/>
      <name val="Kristen ITC"/>
      <family val="4"/>
    </font>
    <font>
      <b/>
      <u/>
      <sz val="72"/>
      <color rgb="FF7030A0"/>
      <name val="Calibri"/>
      <family val="2"/>
      <scheme val="minor"/>
    </font>
    <font>
      <b/>
      <u/>
      <sz val="60"/>
      <color rgb="FF7030A0"/>
      <name val="Calibri"/>
      <family val="2"/>
      <scheme val="minor"/>
    </font>
    <font>
      <b/>
      <sz val="13"/>
      <color theme="1"/>
      <name val="Kristen ITC"/>
      <family val="4"/>
    </font>
  </fonts>
  <fills count="10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2" borderId="0" xfId="0" applyFill="1" applyBorder="1"/>
    <xf numFmtId="0" fontId="5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5" fontId="3" fillId="5" borderId="1" xfId="0" applyNumberFormat="1" applyFont="1" applyFill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65" fontId="3" fillId="6" borderId="1" xfId="0" applyNumberFormat="1" applyFont="1" applyFill="1" applyBorder="1" applyProtection="1">
      <protection hidden="1"/>
    </xf>
    <xf numFmtId="0" fontId="8" fillId="0" borderId="1" xfId="0" applyFont="1" applyBorder="1"/>
    <xf numFmtId="0" fontId="12" fillId="0" borderId="0" xfId="0" applyFont="1" applyFill="1" applyBorder="1"/>
    <xf numFmtId="0" fontId="10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3" fillId="5" borderId="2" xfId="0" applyNumberFormat="1" applyFont="1" applyFill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165" fontId="3" fillId="6" borderId="2" xfId="0" applyNumberFormat="1" applyFont="1" applyFill="1" applyBorder="1" applyProtection="1">
      <protection hidden="1"/>
    </xf>
    <xf numFmtId="0" fontId="12" fillId="7" borderId="0" xfId="0" applyFont="1" applyFill="1" applyBorder="1"/>
    <xf numFmtId="0" fontId="0" fillId="0" borderId="0" xfId="0" applyBorder="1" applyAlignment="1" applyProtection="1">
      <alignment horizontal="center"/>
      <protection hidden="1"/>
    </xf>
    <xf numFmtId="0" fontId="15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11" fillId="8" borderId="1" xfId="1" applyNumberFormat="1" applyFont="1" applyFill="1" applyBorder="1" applyAlignment="1">
      <alignment horizontal="center"/>
    </xf>
    <xf numFmtId="165" fontId="11" fillId="8" borderId="2" xfId="1" applyNumberFormat="1" applyFont="1" applyFill="1" applyBorder="1" applyAlignment="1">
      <alignment horizontal="center"/>
    </xf>
    <xf numFmtId="0" fontId="0" fillId="2" borderId="5" xfId="0" applyFill="1" applyBorder="1"/>
    <xf numFmtId="0" fontId="17" fillId="9" borderId="3" xfId="0" applyFont="1" applyFill="1" applyBorder="1" applyAlignment="1" applyProtection="1">
      <alignment horizontal="center"/>
      <protection locked="0"/>
    </xf>
    <xf numFmtId="0" fontId="18" fillId="9" borderId="4" xfId="0" applyFon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19" fillId="0" borderId="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  <color rgb="FFFCFC10"/>
      <color rgb="FFFCF1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superasados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hyperlink" Target="http://www.superasado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0</xdr:rowOff>
    </xdr:from>
    <xdr:to>
      <xdr:col>6</xdr:col>
      <xdr:colOff>676276</xdr:colOff>
      <xdr:row>19</xdr:row>
      <xdr:rowOff>47625</xdr:rowOff>
    </xdr:to>
    <xdr:sp macro="" textlink="">
      <xdr:nvSpPr>
        <xdr:cNvPr id="2" name="1 CuadroTexto"/>
        <xdr:cNvSpPr txBox="1"/>
      </xdr:nvSpPr>
      <xdr:spPr>
        <a:xfrm>
          <a:off x="381001" y="0"/>
          <a:ext cx="5162550" cy="425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_tradnl" sz="3200" b="1" i="1">
              <a:solidFill>
                <a:srgbClr val="FF0000"/>
              </a:solidFill>
            </a:rPr>
            <a:t>INSTRUCCIONES:</a:t>
          </a:r>
        </a:p>
        <a:p>
          <a:r>
            <a:rPr lang="es-ES_tradnl" sz="2400"/>
            <a:t>-</a:t>
          </a:r>
          <a:r>
            <a:rPr lang="es-ES_tradnl" sz="2400" baseline="0"/>
            <a:t>Si luego de abrir el documento, la banda 'habilitar edición' aparece arriba, </a:t>
          </a:r>
          <a:r>
            <a:rPr lang="es-ES_tradnl" sz="2400" baseline="0">
              <a:solidFill>
                <a:schemeClr val="dk1"/>
              </a:solidFill>
              <a:latin typeface="+mn-lt"/>
              <a:ea typeface="+mn-ea"/>
              <a:cs typeface="+mn-cs"/>
            </a:rPr>
            <a:t>h</a:t>
          </a:r>
          <a:r>
            <a:rPr lang="es-ES_tradnl" sz="2400">
              <a:solidFill>
                <a:schemeClr val="dk1"/>
              </a:solidFill>
              <a:latin typeface="+mn-lt"/>
              <a:ea typeface="+mn-ea"/>
              <a:cs typeface="+mn-cs"/>
            </a:rPr>
            <a:t>abilite</a:t>
          </a:r>
          <a:r>
            <a:rPr lang="es-ES_tradnl" sz="2400" baseline="0">
              <a:solidFill>
                <a:schemeClr val="dk1"/>
              </a:solidFill>
              <a:latin typeface="+mn-lt"/>
              <a:ea typeface="+mn-ea"/>
              <a:cs typeface="+mn-cs"/>
            </a:rPr>
            <a:t> edición del documento </a:t>
          </a:r>
          <a:r>
            <a:rPr lang="es-ES_tradnl" sz="2400" baseline="0"/>
            <a:t>-</a:t>
          </a:r>
        </a:p>
        <a:p>
          <a:r>
            <a:rPr kumimoji="0" lang="es-ES_tradnl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-En la hoja adecuada, Introduzca el Nº de invitados de su evento en el cuadro amarillo tramado  y recibirá su cotización .</a:t>
          </a:r>
          <a:endParaRPr lang="es-ES_tradnl" sz="2400" baseline="0"/>
        </a:p>
        <a:p>
          <a:pPr algn="r"/>
          <a:endParaRPr lang="es-ES_tradnl" sz="2400"/>
        </a:p>
      </xdr:txBody>
    </xdr:sp>
    <xdr:clientData/>
  </xdr:twoCellAnchor>
  <xdr:twoCellAnchor>
    <xdr:from>
      <xdr:col>8</xdr:col>
      <xdr:colOff>180975</xdr:colOff>
      <xdr:row>0</xdr:row>
      <xdr:rowOff>104775</xdr:rowOff>
    </xdr:from>
    <xdr:to>
      <xdr:col>14</xdr:col>
      <xdr:colOff>161925</xdr:colOff>
      <xdr:row>19</xdr:row>
      <xdr:rowOff>76200</xdr:rowOff>
    </xdr:to>
    <xdr:sp macro="" textlink="">
      <xdr:nvSpPr>
        <xdr:cNvPr id="3" name="Pergamino horizontal 2"/>
        <xdr:cNvSpPr/>
      </xdr:nvSpPr>
      <xdr:spPr>
        <a:xfrm>
          <a:off x="6762750" y="104775"/>
          <a:ext cx="4552950" cy="3590925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3600" b="1"/>
            <a:t>OFERTA</a:t>
          </a:r>
          <a:r>
            <a:rPr lang="es-CO" sz="3600" b="1" baseline="0"/>
            <a:t> ESPECIAL </a:t>
          </a:r>
        </a:p>
        <a:p>
          <a:pPr algn="l"/>
          <a:r>
            <a:rPr lang="es-CO" sz="3600" b="1" baseline="0"/>
            <a:t>     FIN DE AÑO:</a:t>
          </a:r>
        </a:p>
        <a:p>
          <a:pPr algn="l"/>
          <a:r>
            <a:rPr lang="es-CO" sz="2000" b="1" baseline="0">
              <a:solidFill>
                <a:srgbClr val="FFFF00"/>
              </a:solidFill>
            </a:rPr>
            <a:t>$1000 </a:t>
          </a:r>
          <a:r>
            <a:rPr lang="es-CO" sz="2000" b="1" baseline="0"/>
            <a:t>DESCUENTO POR PERSONA </a:t>
          </a:r>
        </a:p>
        <a:p>
          <a:pPr algn="l"/>
          <a:r>
            <a:rPr lang="es-CO" sz="1400" b="1" baseline="0"/>
            <a:t>              </a:t>
          </a:r>
          <a:r>
            <a:rPr lang="es-CO" sz="1400" b="1"/>
            <a:t>(SOBRE PRECIOS DE COTIZACION)</a:t>
          </a:r>
        </a:p>
        <a:p>
          <a:pPr algn="l"/>
          <a:endParaRPr lang="es-CO" sz="1400" b="1"/>
        </a:p>
        <a:p>
          <a:pPr algn="l"/>
          <a:r>
            <a:rPr lang="es-CO" sz="1400" b="1"/>
            <a:t>Valido</a:t>
          </a:r>
          <a:r>
            <a:rPr lang="es-CO" sz="1400" b="1" baseline="0"/>
            <a:t> para toda reservación hasta Dic. 15-2014.</a:t>
          </a:r>
        </a:p>
        <a:p>
          <a:pPr algn="l"/>
          <a:r>
            <a:rPr lang="es-CO" sz="1400" b="1" baseline="0"/>
            <a:t>Valido a partir de 50 invitados.</a:t>
          </a:r>
          <a:endParaRPr lang="es-CO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1250156</xdr:colOff>
      <xdr:row>10</xdr:row>
      <xdr:rowOff>63229</xdr:rowOff>
    </xdr:from>
    <xdr:to>
      <xdr:col>11</xdr:col>
      <xdr:colOff>5616039</xdr:colOff>
      <xdr:row>15</xdr:row>
      <xdr:rowOff>998963</xdr:rowOff>
    </xdr:to>
    <xdr:sp macro="" textlink="">
      <xdr:nvSpPr>
        <xdr:cNvPr id="3" name="2 CuadroTexto"/>
        <xdr:cNvSpPr txBox="1"/>
      </xdr:nvSpPr>
      <xdr:spPr>
        <a:xfrm>
          <a:off x="3802856" y="1968229"/>
          <a:ext cx="5623183" cy="1869184"/>
        </a:xfrm>
        <a:prstGeom prst="rect">
          <a:avLst/>
        </a:prstGeom>
        <a:solidFill>
          <a:srgbClr val="CCFF66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 i="1" u="sng">
              <a:solidFill>
                <a:srgbClr val="7030A0"/>
              </a:solidFill>
              <a:latin typeface="Kristen ITC" pitchFamily="66" charset="0"/>
            </a:rPr>
            <a:t>Ofrecemos el Genuino Barbq o Bbq Americano</a:t>
          </a:r>
          <a:r>
            <a:rPr lang="es-ES" sz="1600" b="1" i="1" u="sng">
              <a:solidFill>
                <a:srgbClr val="7030A0"/>
              </a:solidFill>
              <a:latin typeface="Kristen ITC" pitchFamily="66" charset="0"/>
            </a:rPr>
            <a:t>:</a:t>
          </a:r>
          <a:r>
            <a:rPr lang="es-ES" sz="1600" b="1" i="1" u="none" baseline="0">
              <a:solidFill>
                <a:schemeClr val="tx2">
                  <a:lumMod val="50000"/>
                </a:schemeClr>
              </a:solidFill>
              <a:latin typeface="Book Antiqua" pitchFamily="18" charset="0"/>
            </a:rPr>
            <a:t> </a:t>
          </a:r>
        </a:p>
        <a:p>
          <a:pPr algn="ctr"/>
          <a:r>
            <a:rPr lang="es-ES" sz="1600" b="1" i="1" u="none" baseline="0">
              <a:solidFill>
                <a:schemeClr val="tx2">
                  <a:lumMod val="50000"/>
                </a:schemeClr>
              </a:solidFill>
              <a:latin typeface="Book Antiqua" pitchFamily="18" charset="0"/>
            </a:rPr>
            <a:t>Carnes seleccionadas, horneadas suave y lentamente al humo de leña, en nuestros exlusivos TRAILERS Bbq. </a:t>
          </a:r>
          <a:endParaRPr lang="es-ES" sz="2800" b="1" i="1" u="sng" baseline="0">
            <a:solidFill>
              <a:schemeClr val="tx2">
                <a:lumMod val="50000"/>
              </a:schemeClr>
            </a:solidFill>
            <a:latin typeface="Book Antiqua" pitchFamily="18" charset="0"/>
          </a:endParaRPr>
        </a:p>
        <a:p>
          <a:pPr algn="ctr"/>
          <a:endParaRPr lang="es-ES" sz="1600" b="1" u="sng">
            <a:solidFill>
              <a:schemeClr val="tx2">
                <a:lumMod val="50000"/>
              </a:schemeClr>
            </a:solidFill>
          </a:endParaRPr>
        </a:p>
        <a:p>
          <a:pPr algn="ctr"/>
          <a:r>
            <a:rPr lang="es-ES" sz="1600" b="1" u="sng">
              <a:solidFill>
                <a:schemeClr val="tx2">
                  <a:lumMod val="50000"/>
                </a:schemeClr>
              </a:solidFill>
            </a:rPr>
            <a:t>*Acompañamientos para Asados Bbq:</a:t>
          </a:r>
          <a:r>
            <a:rPr lang="es-ES" sz="1200" b="1">
              <a:solidFill>
                <a:srgbClr val="C00000"/>
              </a:solidFill>
            </a:rPr>
            <a:t> </a:t>
          </a:r>
          <a:r>
            <a:rPr lang="es-ES" sz="1600" b="1">
              <a:solidFill>
                <a:srgbClr val="C00000"/>
              </a:solidFill>
            </a:rPr>
            <a:t>Maduro Caramelizado, Ensalada, Papa Salada, Guacamole, Aji Criollo y Salsa Bbq.</a:t>
          </a:r>
        </a:p>
      </xdr:txBody>
    </xdr:sp>
    <xdr:clientData/>
  </xdr:twoCellAnchor>
  <xdr:twoCellAnchor>
    <xdr:from>
      <xdr:col>0</xdr:col>
      <xdr:colOff>29766</xdr:colOff>
      <xdr:row>10</xdr:row>
      <xdr:rowOff>94203</xdr:rowOff>
    </xdr:from>
    <xdr:to>
      <xdr:col>11</xdr:col>
      <xdr:colOff>0</xdr:colOff>
      <xdr:row>15</xdr:row>
      <xdr:rowOff>19843</xdr:rowOff>
    </xdr:to>
    <xdr:sp macro="" textlink="">
      <xdr:nvSpPr>
        <xdr:cNvPr id="5" name="4 CuadroTexto"/>
        <xdr:cNvSpPr txBox="1"/>
      </xdr:nvSpPr>
      <xdr:spPr>
        <a:xfrm>
          <a:off x="29766" y="1999203"/>
          <a:ext cx="3780234" cy="8590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ES" sz="1400" b="1" u="sng">
              <a:solidFill>
                <a:schemeClr val="tx2">
                  <a:lumMod val="50000"/>
                </a:schemeClr>
              </a:solidFill>
            </a:rPr>
            <a:t>INGRESE ABAJO</a:t>
          </a:r>
          <a:r>
            <a:rPr lang="es-ES" sz="1400" b="1" u="sng" baseline="0">
              <a:solidFill>
                <a:schemeClr val="tx2">
                  <a:lumMod val="50000"/>
                </a:schemeClr>
              </a:solidFill>
            </a:rPr>
            <a:t> EL Nº DE INVITADOS DE SU EVENTO.</a:t>
          </a:r>
          <a:endParaRPr lang="es-ES" sz="1400" b="1" u="sng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12370</xdr:rowOff>
    </xdr:from>
    <xdr:to>
      <xdr:col>12</xdr:col>
      <xdr:colOff>0</xdr:colOff>
      <xdr:row>10</xdr:row>
      <xdr:rowOff>58080</xdr:rowOff>
    </xdr:to>
    <xdr:sp macro="" textlink="">
      <xdr:nvSpPr>
        <xdr:cNvPr id="6" name="5 CuadroTexto">
          <a:hlinkClick xmlns:r="http://schemas.openxmlformats.org/officeDocument/2006/relationships" r:id="rId1"/>
        </xdr:cNvPr>
        <xdr:cNvSpPr txBox="1"/>
      </xdr:nvSpPr>
      <xdr:spPr>
        <a:xfrm>
          <a:off x="0" y="12370"/>
          <a:ext cx="12696825" cy="1950710"/>
        </a:xfrm>
        <a:prstGeom prst="rect">
          <a:avLst/>
        </a:prstGeom>
        <a:solidFill>
          <a:schemeClr val="accent3">
            <a:lumMod val="60000"/>
            <a:lumOff val="40000"/>
            <a:alpha val="85882"/>
          </a:schemeClr>
        </a:solidFill>
        <a:ln w="571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4400" b="1" u="none">
              <a:solidFill>
                <a:srgbClr val="C00000"/>
              </a:solidFill>
              <a:latin typeface="Copperplate Gothic Bold" pitchFamily="34" charset="0"/>
            </a:rPr>
            <a:t>  </a:t>
          </a:r>
          <a:r>
            <a:rPr lang="es-ES" sz="4400" b="1" u="sng">
              <a:solidFill>
                <a:srgbClr val="C00000"/>
              </a:solidFill>
              <a:latin typeface="Copperplate Gothic Bold" pitchFamily="34" charset="0"/>
            </a:rPr>
            <a:t>		BARBQ EXPRESS			</a:t>
          </a:r>
          <a:r>
            <a:rPr lang="es-ES" sz="2800" b="1" u="sng" baseline="0">
              <a:solidFill>
                <a:srgbClr val="5219C5"/>
              </a:solidFill>
            </a:rPr>
            <a:t> </a:t>
          </a:r>
        </a:p>
        <a:p>
          <a:pPr algn="l"/>
          <a:r>
            <a:rPr lang="es-ES" sz="1800" b="1" u="none" baseline="0">
              <a:solidFill>
                <a:srgbClr val="5219C5"/>
              </a:solidFill>
            </a:rPr>
            <a:t>				    NIT: 9528602-4</a:t>
          </a:r>
        </a:p>
        <a:p>
          <a:pPr algn="l"/>
          <a:r>
            <a:rPr lang="es-ES" sz="2400" b="1" u="none" baseline="0">
              <a:solidFill>
                <a:srgbClr val="5219C5"/>
              </a:solidFill>
            </a:rPr>
            <a:t>           	</a:t>
          </a:r>
          <a:r>
            <a:rPr lang="es-ES" sz="2400" b="1" u="none">
              <a:solidFill>
                <a:srgbClr val="5219C5"/>
              </a:solidFill>
            </a:rPr>
            <a:t>		COTIZACION, </a:t>
          </a:r>
          <a:r>
            <a:rPr lang="es-ES" sz="2400" b="1" u="none" baseline="0">
              <a:solidFill>
                <a:srgbClr val="5219C5"/>
              </a:solidFill>
            </a:rPr>
            <a:t>MENÙS 2014.	</a:t>
          </a:r>
          <a:endParaRPr lang="es-ES" sz="1050" b="0" u="none" baseline="0">
            <a:solidFill>
              <a:srgbClr val="5219C5"/>
            </a:solidFill>
          </a:endParaRPr>
        </a:p>
        <a:p>
          <a:pPr algn="l"/>
          <a:r>
            <a:rPr lang="es-ES" sz="1200" b="1" i="1"/>
            <a:t>  LOS PRECIOS AQUI COTIZADOS PODRAN VARIAR POR RAZONES DE TEMPORADA, UBICACION, ACCESO O POR</a:t>
          </a:r>
          <a:r>
            <a:rPr lang="es-ES" sz="1200" b="1" i="1" baseline="0"/>
            <a:t> SOLICITUDES</a:t>
          </a:r>
          <a:r>
            <a:rPr lang="es-ES" sz="1200" b="1" i="1"/>
            <a:t> ESPECIALES. </a:t>
          </a:r>
        </a:p>
        <a:p>
          <a:pPr algn="l"/>
          <a:r>
            <a:rPr lang="es-ES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                   </a:t>
          </a:r>
          <a:r>
            <a:rPr lang="es-ES" sz="14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Bogotà, Av. 19 N 131-40 T-A/503  </a:t>
          </a:r>
          <a:r>
            <a:rPr lang="es-ES" sz="16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Cel. 313 345 5959  </a:t>
          </a:r>
          <a:endParaRPr lang="es-ES" sz="2000" i="1" u="none"/>
        </a:p>
      </xdr:txBody>
    </xdr:sp>
    <xdr:clientData/>
  </xdr:twoCellAnchor>
  <xdr:twoCellAnchor>
    <xdr:from>
      <xdr:col>0</xdr:col>
      <xdr:colOff>0</xdr:colOff>
      <xdr:row>9</xdr:row>
      <xdr:rowOff>173181</xdr:rowOff>
    </xdr:from>
    <xdr:to>
      <xdr:col>10</xdr:col>
      <xdr:colOff>833437</xdr:colOff>
      <xdr:row>12</xdr:row>
      <xdr:rowOff>49610</xdr:rowOff>
    </xdr:to>
    <xdr:sp macro="" textlink="">
      <xdr:nvSpPr>
        <xdr:cNvPr id="7" name="6 Llamada ovalada"/>
        <xdr:cNvSpPr/>
      </xdr:nvSpPr>
      <xdr:spPr>
        <a:xfrm>
          <a:off x="0" y="1887681"/>
          <a:ext cx="3386137" cy="447929"/>
        </a:xfrm>
        <a:prstGeom prst="wedgeEllipseCallou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600" b="1"/>
            <a:t>SU COTIZACION!</a:t>
          </a:r>
        </a:p>
      </xdr:txBody>
    </xdr:sp>
    <xdr:clientData/>
  </xdr:twoCellAnchor>
  <xdr:twoCellAnchor editAs="oneCell">
    <xdr:from>
      <xdr:col>11</xdr:col>
      <xdr:colOff>5517076</xdr:colOff>
      <xdr:row>3</xdr:row>
      <xdr:rowOff>74221</xdr:rowOff>
    </xdr:from>
    <xdr:to>
      <xdr:col>14</xdr:col>
      <xdr:colOff>24740</xdr:colOff>
      <xdr:row>15</xdr:row>
      <xdr:rowOff>950026</xdr:rowOff>
    </xdr:to>
    <xdr:pic>
      <xdr:nvPicPr>
        <xdr:cNvPr id="9" name="8 Imagen" descr="evento Bavaria SA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5745" y="630877"/>
          <a:ext cx="3377047" cy="3102428"/>
        </a:xfrm>
        <a:prstGeom prst="rect">
          <a:avLst/>
        </a:prstGeom>
      </xdr:spPr>
    </xdr:pic>
    <xdr:clientData/>
  </xdr:twoCellAnchor>
  <xdr:twoCellAnchor editAs="oneCell">
    <xdr:from>
      <xdr:col>11</xdr:col>
      <xdr:colOff>8720942</xdr:colOff>
      <xdr:row>0</xdr:row>
      <xdr:rowOff>160811</xdr:rowOff>
    </xdr:from>
    <xdr:to>
      <xdr:col>24</xdr:col>
      <xdr:colOff>248948</xdr:colOff>
      <xdr:row>15</xdr:row>
      <xdr:rowOff>992773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74286" y="160811"/>
          <a:ext cx="4578493" cy="3615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1250156</xdr:colOff>
      <xdr:row>10</xdr:row>
      <xdr:rowOff>63229</xdr:rowOff>
    </xdr:from>
    <xdr:to>
      <xdr:col>11</xdr:col>
      <xdr:colOff>5616039</xdr:colOff>
      <xdr:row>15</xdr:row>
      <xdr:rowOff>998963</xdr:rowOff>
    </xdr:to>
    <xdr:sp macro="" textlink="">
      <xdr:nvSpPr>
        <xdr:cNvPr id="3" name="2 CuadroTexto"/>
        <xdr:cNvSpPr txBox="1"/>
      </xdr:nvSpPr>
      <xdr:spPr>
        <a:xfrm>
          <a:off x="3126581" y="1968229"/>
          <a:ext cx="5613658" cy="1869184"/>
        </a:xfrm>
        <a:prstGeom prst="rect">
          <a:avLst/>
        </a:prstGeom>
        <a:solidFill>
          <a:srgbClr val="CCFF66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 i="1" u="sng">
              <a:solidFill>
                <a:srgbClr val="7030A0"/>
              </a:solidFill>
              <a:latin typeface="Kristen ITC" pitchFamily="66" charset="0"/>
            </a:rPr>
            <a:t>Ofrecemos el Genuino Barbq o Bbq Americano</a:t>
          </a:r>
          <a:r>
            <a:rPr lang="es-ES" sz="1600" b="1" i="1" u="sng">
              <a:solidFill>
                <a:srgbClr val="7030A0"/>
              </a:solidFill>
              <a:latin typeface="Kristen ITC" pitchFamily="66" charset="0"/>
            </a:rPr>
            <a:t>:</a:t>
          </a:r>
          <a:r>
            <a:rPr lang="es-ES" sz="1600" b="1" i="1" u="none" baseline="0">
              <a:solidFill>
                <a:schemeClr val="tx2">
                  <a:lumMod val="50000"/>
                </a:schemeClr>
              </a:solidFill>
              <a:latin typeface="Book Antiqua" pitchFamily="18" charset="0"/>
            </a:rPr>
            <a:t> </a:t>
          </a:r>
        </a:p>
        <a:p>
          <a:pPr algn="ctr"/>
          <a:r>
            <a:rPr lang="es-ES" sz="1600" b="1" i="1" u="none" baseline="0">
              <a:solidFill>
                <a:schemeClr val="tx2">
                  <a:lumMod val="50000"/>
                </a:schemeClr>
              </a:solidFill>
              <a:latin typeface="Book Antiqua" pitchFamily="18" charset="0"/>
            </a:rPr>
            <a:t>Carnes seleccionadas, horneadas suave y lentamente al humo de leña, en nuestros exlusivos TRAILERS Bbq. </a:t>
          </a:r>
        </a:p>
        <a:p>
          <a:pPr algn="ctr"/>
          <a:endParaRPr lang="es-ES" sz="1200" b="1" i="1" u="sng" baseline="0">
            <a:solidFill>
              <a:schemeClr val="tx2">
                <a:lumMod val="50000"/>
              </a:schemeClr>
            </a:solidFill>
            <a:latin typeface="Book Antiqua" pitchFamily="18" charset="0"/>
          </a:endParaRPr>
        </a:p>
        <a:p>
          <a:pPr algn="ctr"/>
          <a:r>
            <a:rPr lang="es-ES" sz="1600" b="1" u="sng">
              <a:solidFill>
                <a:schemeClr val="tx2">
                  <a:lumMod val="50000"/>
                </a:schemeClr>
              </a:solidFill>
            </a:rPr>
            <a:t>*Acompañamientos para Asados Bbq:</a:t>
          </a:r>
          <a:r>
            <a:rPr lang="es-ES" sz="1200" b="1">
              <a:solidFill>
                <a:srgbClr val="C00000"/>
              </a:solidFill>
            </a:rPr>
            <a:t> </a:t>
          </a:r>
          <a:r>
            <a:rPr lang="es-ES" sz="1600" b="1">
              <a:solidFill>
                <a:srgbClr val="C00000"/>
              </a:solidFill>
            </a:rPr>
            <a:t>Maduro Caramelizado, Papa Salada, Guacamole, Aji Criollo y Salsa Bbq.</a:t>
          </a:r>
        </a:p>
      </xdr:txBody>
    </xdr:sp>
    <xdr:clientData/>
  </xdr:twoCellAnchor>
  <xdr:twoCellAnchor>
    <xdr:from>
      <xdr:col>0</xdr:col>
      <xdr:colOff>29766</xdr:colOff>
      <xdr:row>10</xdr:row>
      <xdr:rowOff>94203</xdr:rowOff>
    </xdr:from>
    <xdr:to>
      <xdr:col>11</xdr:col>
      <xdr:colOff>0</xdr:colOff>
      <xdr:row>15</xdr:row>
      <xdr:rowOff>19843</xdr:rowOff>
    </xdr:to>
    <xdr:sp macro="" textlink="">
      <xdr:nvSpPr>
        <xdr:cNvPr id="5" name="4 CuadroTexto"/>
        <xdr:cNvSpPr txBox="1"/>
      </xdr:nvSpPr>
      <xdr:spPr>
        <a:xfrm>
          <a:off x="29766" y="1999203"/>
          <a:ext cx="3094434" cy="8590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ES" sz="1400" b="1" u="sng">
              <a:solidFill>
                <a:schemeClr val="tx2">
                  <a:lumMod val="50000"/>
                </a:schemeClr>
              </a:solidFill>
            </a:rPr>
            <a:t>INGRESE ABAJO</a:t>
          </a:r>
          <a:r>
            <a:rPr lang="es-ES" sz="1400" b="1" u="sng" baseline="0">
              <a:solidFill>
                <a:schemeClr val="tx2">
                  <a:lumMod val="50000"/>
                </a:schemeClr>
              </a:solidFill>
            </a:rPr>
            <a:t> EL Nº DE INVITADOS DE SU EVENTO.</a:t>
          </a:r>
          <a:endParaRPr lang="es-ES" sz="1400" b="1" u="sng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12370</xdr:rowOff>
    </xdr:from>
    <xdr:to>
      <xdr:col>12</xdr:col>
      <xdr:colOff>0</xdr:colOff>
      <xdr:row>10</xdr:row>
      <xdr:rowOff>58080</xdr:rowOff>
    </xdr:to>
    <xdr:sp macro="" textlink="">
      <xdr:nvSpPr>
        <xdr:cNvPr id="6" name="5 CuadroTexto">
          <a:hlinkClick xmlns:r="http://schemas.openxmlformats.org/officeDocument/2006/relationships" r:id="rId1"/>
        </xdr:cNvPr>
        <xdr:cNvSpPr txBox="1"/>
      </xdr:nvSpPr>
      <xdr:spPr>
        <a:xfrm>
          <a:off x="0" y="12370"/>
          <a:ext cx="12011025" cy="1950710"/>
        </a:xfrm>
        <a:prstGeom prst="rect">
          <a:avLst/>
        </a:prstGeom>
        <a:solidFill>
          <a:schemeClr val="accent3">
            <a:lumMod val="60000"/>
            <a:lumOff val="40000"/>
            <a:alpha val="85882"/>
          </a:schemeClr>
        </a:solidFill>
        <a:ln w="571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4400" b="1" u="none">
              <a:solidFill>
                <a:srgbClr val="C00000"/>
              </a:solidFill>
              <a:latin typeface="Copperplate Gothic Bold" pitchFamily="34" charset="0"/>
            </a:rPr>
            <a:t>  </a:t>
          </a:r>
          <a:r>
            <a:rPr lang="es-ES" sz="4400" b="1" u="sng">
              <a:solidFill>
                <a:srgbClr val="C00000"/>
              </a:solidFill>
              <a:latin typeface="Copperplate Gothic Bold" pitchFamily="34" charset="0"/>
            </a:rPr>
            <a:t>		BARBQ EXPRESS			</a:t>
          </a:r>
          <a:r>
            <a:rPr lang="es-ES" sz="2800" b="1" u="sng" baseline="0">
              <a:solidFill>
                <a:srgbClr val="5219C5"/>
              </a:solidFill>
            </a:rPr>
            <a:t> </a:t>
          </a:r>
        </a:p>
        <a:p>
          <a:pPr algn="l"/>
          <a:r>
            <a:rPr lang="es-ES" sz="1800" b="1" u="none" baseline="0">
              <a:solidFill>
                <a:srgbClr val="5219C5"/>
              </a:solidFill>
            </a:rPr>
            <a:t>				    NIT: 9528602-4</a:t>
          </a:r>
        </a:p>
        <a:p>
          <a:pPr algn="l"/>
          <a:r>
            <a:rPr lang="es-ES" sz="2400" b="1" u="none" baseline="0">
              <a:solidFill>
                <a:srgbClr val="5219C5"/>
              </a:solidFill>
            </a:rPr>
            <a:t>           	</a:t>
          </a:r>
          <a:r>
            <a:rPr lang="es-ES" sz="2400" b="1" u="none">
              <a:solidFill>
                <a:srgbClr val="5219C5"/>
              </a:solidFill>
            </a:rPr>
            <a:t>		COTIZACION, </a:t>
          </a:r>
          <a:r>
            <a:rPr lang="es-ES" sz="2400" b="1" u="none" baseline="0">
              <a:solidFill>
                <a:srgbClr val="5219C5"/>
              </a:solidFill>
            </a:rPr>
            <a:t>MENÙS 2014.	</a:t>
          </a:r>
          <a:endParaRPr lang="es-ES" sz="1050" b="0" u="none" baseline="0">
            <a:solidFill>
              <a:srgbClr val="5219C5"/>
            </a:solidFill>
          </a:endParaRPr>
        </a:p>
        <a:p>
          <a:pPr algn="l"/>
          <a:r>
            <a:rPr lang="es-ES" sz="1200" b="1" i="1"/>
            <a:t>  LOS PRECIOS AQUI COTIZADOS PODRAN VARIAR POR RAZONES DE TEMPORADA, UBICACION, ACCESO O POR</a:t>
          </a:r>
          <a:r>
            <a:rPr lang="es-ES" sz="1200" b="1" i="1" baseline="0"/>
            <a:t> SOLICITUDES</a:t>
          </a:r>
          <a:r>
            <a:rPr lang="es-ES" sz="1200" b="1" i="1"/>
            <a:t> ESPECIALES. </a:t>
          </a:r>
        </a:p>
        <a:p>
          <a:pPr algn="l"/>
          <a:r>
            <a:rPr lang="es-ES" sz="12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ES" sz="14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Bogotà, Av. 19 N 131-40 T-A/503  </a:t>
          </a:r>
          <a:r>
            <a:rPr lang="es-ES" sz="16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Cel. 313 345 5959  www.superasados.com</a:t>
          </a:r>
          <a:endParaRPr lang="es-ES" sz="2000" i="1" u="none"/>
        </a:p>
      </xdr:txBody>
    </xdr:sp>
    <xdr:clientData/>
  </xdr:twoCellAnchor>
  <xdr:twoCellAnchor>
    <xdr:from>
      <xdr:col>0</xdr:col>
      <xdr:colOff>0</xdr:colOff>
      <xdr:row>9</xdr:row>
      <xdr:rowOff>173181</xdr:rowOff>
    </xdr:from>
    <xdr:to>
      <xdr:col>10</xdr:col>
      <xdr:colOff>833437</xdr:colOff>
      <xdr:row>12</xdr:row>
      <xdr:rowOff>49610</xdr:rowOff>
    </xdr:to>
    <xdr:sp macro="" textlink="">
      <xdr:nvSpPr>
        <xdr:cNvPr id="7" name="6 Llamada ovalada"/>
        <xdr:cNvSpPr/>
      </xdr:nvSpPr>
      <xdr:spPr>
        <a:xfrm>
          <a:off x="0" y="1887681"/>
          <a:ext cx="2824162" cy="447929"/>
        </a:xfrm>
        <a:prstGeom prst="wedgeEllipseCallou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600" b="1"/>
            <a:t>SU COTIZACION!</a:t>
          </a:r>
        </a:p>
      </xdr:txBody>
    </xdr:sp>
    <xdr:clientData/>
  </xdr:twoCellAnchor>
  <xdr:twoCellAnchor editAs="oneCell">
    <xdr:from>
      <xdr:col>11</xdr:col>
      <xdr:colOff>5517076</xdr:colOff>
      <xdr:row>3</xdr:row>
      <xdr:rowOff>74221</xdr:rowOff>
    </xdr:from>
    <xdr:to>
      <xdr:col>11</xdr:col>
      <xdr:colOff>8918863</xdr:colOff>
      <xdr:row>15</xdr:row>
      <xdr:rowOff>950026</xdr:rowOff>
    </xdr:to>
    <xdr:pic>
      <xdr:nvPicPr>
        <xdr:cNvPr id="9" name="8 Imagen" descr="evento Bavaria SA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1276" y="645721"/>
          <a:ext cx="3406859" cy="3142755"/>
        </a:xfrm>
        <a:prstGeom prst="rect">
          <a:avLst/>
        </a:prstGeom>
      </xdr:spPr>
    </xdr:pic>
    <xdr:clientData/>
  </xdr:twoCellAnchor>
  <xdr:twoCellAnchor editAs="oneCell">
    <xdr:from>
      <xdr:col>11</xdr:col>
      <xdr:colOff>8931233</xdr:colOff>
      <xdr:row>0</xdr:row>
      <xdr:rowOff>0</xdr:rowOff>
    </xdr:from>
    <xdr:to>
      <xdr:col>25</xdr:col>
      <xdr:colOff>63395</xdr:colOff>
      <xdr:row>15</xdr:row>
      <xdr:rowOff>831962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90714" y="0"/>
          <a:ext cx="4578493" cy="3615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36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2" sqref="L22"/>
    </sheetView>
  </sheetViews>
  <sheetFormatPr baseColWidth="10" defaultRowHeight="15" x14ac:dyDescent="0.25"/>
  <cols>
    <col min="6" max="6" width="15.85546875" customWidth="1"/>
    <col min="8" max="8" width="14.28515625" customWidth="1"/>
  </cols>
  <sheetData/>
  <sheetProtection algorithmName="SHA-512" hashValue="SVn7Q6nnpoc7FKbhASPH45Xo8nP70Fi8TMz3mRB4RPdEnbC+BRzxBtSXf1tXLQD0i66tXFg6+9f3FE+g1C0Ljg==" saltValue="j1EV03pi5zzb6eY9HYwir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4:O24"/>
  <sheetViews>
    <sheetView zoomScale="77" zoomScaleNormal="77" workbookViewId="0">
      <selection activeCell="A16" sqref="A16"/>
    </sheetView>
  </sheetViews>
  <sheetFormatPr baseColWidth="10" defaultColWidth="9.140625" defaultRowHeight="15" x14ac:dyDescent="0.25"/>
  <cols>
    <col min="1" max="1" width="24.85546875" style="1" customWidth="1"/>
    <col min="2" max="2" width="6" style="1" customWidth="1"/>
    <col min="3" max="3" width="0.28515625" style="1" hidden="1" customWidth="1"/>
    <col min="4" max="4" width="14.7109375" style="1" hidden="1" customWidth="1"/>
    <col min="5" max="5" width="13.140625" style="1" hidden="1" customWidth="1"/>
    <col min="6" max="6" width="11.85546875" style="1" hidden="1" customWidth="1"/>
    <col min="7" max="7" width="15.140625" style="1" hidden="1" customWidth="1"/>
    <col min="8" max="8" width="9.140625" style="1" hidden="1" customWidth="1"/>
    <col min="9" max="9" width="11.28515625" style="1" hidden="1" customWidth="1"/>
    <col min="10" max="10" width="0.140625" style="1" hidden="1" customWidth="1"/>
    <col min="11" max="11" width="18" style="2" customWidth="1"/>
    <col min="12" max="12" width="133" style="1" customWidth="1"/>
    <col min="13" max="14" width="9.140625" style="1" hidden="1" customWidth="1"/>
    <col min="15" max="15" width="1.5703125" style="1" customWidth="1"/>
    <col min="16" max="16" width="2.7109375" style="1" customWidth="1"/>
    <col min="17" max="17" width="1.42578125" style="1" customWidth="1"/>
    <col min="18" max="18" width="2.42578125" style="1" customWidth="1"/>
    <col min="19" max="16384" width="9.140625" style="1"/>
  </cols>
  <sheetData>
    <row r="14" spans="1:12" ht="14.25" customHeight="1" x14ac:dyDescent="0.25"/>
    <row r="15" spans="1:12" ht="14.25" customHeight="1" thickBot="1" x14ac:dyDescent="0.3">
      <c r="A15" s="3"/>
    </row>
    <row r="16" spans="1:12" ht="79.5" customHeight="1" thickBot="1" x14ac:dyDescent="1.4">
      <c r="A16" s="31">
        <v>51</v>
      </c>
      <c r="B16" s="30"/>
      <c r="F16" s="1">
        <v>0</v>
      </c>
      <c r="K16" s="5" t="s">
        <v>0</v>
      </c>
      <c r="L16" s="1" t="s">
        <v>1</v>
      </c>
    </row>
    <row r="17" spans="1:15" ht="33.75" customHeight="1" x14ac:dyDescent="0.45">
      <c r="A17" s="27" t="s">
        <v>2</v>
      </c>
      <c r="B17" s="22" t="s">
        <v>3</v>
      </c>
      <c r="C17" s="23" t="s">
        <v>4</v>
      </c>
      <c r="D17" s="23" t="s">
        <v>5</v>
      </c>
      <c r="E17" s="23" t="s">
        <v>6</v>
      </c>
      <c r="F17" s="23" t="s">
        <v>7</v>
      </c>
      <c r="G17" s="23" t="s">
        <v>8</v>
      </c>
      <c r="H17" s="23"/>
      <c r="I17" s="24" t="s">
        <v>9</v>
      </c>
      <c r="J17" s="24" t="s">
        <v>10</v>
      </c>
      <c r="K17" s="25" t="s">
        <v>11</v>
      </c>
      <c r="L17" s="26" t="s">
        <v>22</v>
      </c>
    </row>
    <row r="18" spans="1:15" ht="24.75" x14ac:dyDescent="0.45">
      <c r="A18" s="6" t="s">
        <v>13</v>
      </c>
      <c r="B18" s="7" t="s">
        <v>14</v>
      </c>
      <c r="C18" s="8">
        <f>7500*A16</f>
        <v>382500</v>
      </c>
      <c r="D18" s="8">
        <v>60000</v>
      </c>
      <c r="E18" s="8">
        <v>160000</v>
      </c>
      <c r="F18" s="8">
        <f>SUM(C18:E18)</f>
        <v>602500</v>
      </c>
      <c r="G18" s="9">
        <f>IF(M18=0,F18+200000,F18+(A16*5000)-P18)</f>
        <v>857500</v>
      </c>
      <c r="H18" s="9"/>
      <c r="I18" s="10">
        <v>200000</v>
      </c>
      <c r="J18" s="10">
        <f>IF(M18=0,200000,(IF(O18=0,(A16*((5600)-(A16*1.5))),(A16*((5400)-(A16)))-P18)))</f>
        <v>281698.5</v>
      </c>
      <c r="K18" s="28">
        <f>ROUNDUP((J18+F18)*0.01/A16,0)*100+100</f>
        <v>17500</v>
      </c>
      <c r="L18" s="11" t="s">
        <v>21</v>
      </c>
      <c r="M18" s="12">
        <f>GESTEP(A16,40)</f>
        <v>1</v>
      </c>
      <c r="N18" s="1">
        <f>GESTEP(A16,220)</f>
        <v>0</v>
      </c>
      <c r="O18" s="1">
        <f>GESTEP(A16,600)</f>
        <v>0</v>
      </c>
    </row>
    <row r="19" spans="1:15" ht="24" x14ac:dyDescent="0.4">
      <c r="A19" s="13" t="s">
        <v>15</v>
      </c>
      <c r="B19" s="14" t="s">
        <v>16</v>
      </c>
      <c r="C19" s="15">
        <f>8300*A16</f>
        <v>423300</v>
      </c>
      <c r="D19" s="8">
        <v>60000</v>
      </c>
      <c r="E19" s="8">
        <v>160000</v>
      </c>
      <c r="F19" s="15">
        <f>SUM(C19:E19)</f>
        <v>643300</v>
      </c>
      <c r="G19" s="16">
        <f>IF(M18=0,F19+200000,F19+(A16*5200)-P18)</f>
        <v>908500</v>
      </c>
      <c r="H19" s="16"/>
      <c r="I19" s="17">
        <v>200000</v>
      </c>
      <c r="J19" s="10">
        <f>IF(M18=0,200000,(IF(O18=0,(A16*((6000)-(A16*1.5))),(A16*((5450)-(A16)))-P18)))</f>
        <v>302098.5</v>
      </c>
      <c r="K19" s="29">
        <f>ROUNDUP((J19+F19)*0.01/A16,0)*100+100</f>
        <v>18700</v>
      </c>
      <c r="L19" s="34" t="s">
        <v>26</v>
      </c>
    </row>
    <row r="20" spans="1:15" ht="24" customHeight="1" x14ac:dyDescent="0.4">
      <c r="A20" s="13" t="s">
        <v>17</v>
      </c>
      <c r="B20" s="14" t="s">
        <v>18</v>
      </c>
      <c r="C20" s="15">
        <f>9400*A16</f>
        <v>479400</v>
      </c>
      <c r="D20" s="8">
        <v>60000</v>
      </c>
      <c r="E20" s="8">
        <v>160000</v>
      </c>
      <c r="F20" s="15">
        <f t="shared" ref="F20:F21" si="0">SUM(C20:E20)</f>
        <v>699400</v>
      </c>
      <c r="G20" s="16">
        <f>IF(M18=0,F20+200000,F20+(A16*5200)-O18)</f>
        <v>964600</v>
      </c>
      <c r="H20" s="16"/>
      <c r="I20" s="17">
        <v>200000</v>
      </c>
      <c r="J20" s="10">
        <f>IF(M18=0,200000,(IF(O18=0,(A16*((6300)-(A16))),(A16*((5500)-(A16)))-P18)))</f>
        <v>318699</v>
      </c>
      <c r="K20" s="29">
        <f>ROUNDUP((J20+F20)*0.01/A16,0)*100+100</f>
        <v>20100</v>
      </c>
      <c r="L20" s="34" t="s">
        <v>23</v>
      </c>
    </row>
    <row r="21" spans="1:15" ht="24" customHeight="1" x14ac:dyDescent="0.4">
      <c r="A21" s="13" t="s">
        <v>19</v>
      </c>
      <c r="B21" s="14" t="s">
        <v>20</v>
      </c>
      <c r="C21" s="15">
        <f>10000*A16</f>
        <v>510000</v>
      </c>
      <c r="D21" s="8">
        <v>60000</v>
      </c>
      <c r="E21" s="8">
        <v>160000</v>
      </c>
      <c r="F21" s="15">
        <f t="shared" si="0"/>
        <v>730000</v>
      </c>
      <c r="G21" s="16">
        <f>IF(M18=0,F21+200000,F21+(A16*5200)-P18)</f>
        <v>995200</v>
      </c>
      <c r="H21" s="16"/>
      <c r="I21" s="17">
        <v>200000</v>
      </c>
      <c r="J21" s="10">
        <f>IF(M18=0,200000,(IF(O18=0,(A16*((6700)-(A16))),(A16*((5550)-(A16)))-P18)))</f>
        <v>339099</v>
      </c>
      <c r="K21" s="29">
        <f>ROUNDUP((J21+F21)*0.01/A16,0)*100+100</f>
        <v>21100</v>
      </c>
      <c r="L21" s="34" t="s">
        <v>24</v>
      </c>
    </row>
    <row r="24" spans="1:15" x14ac:dyDescent="0.25">
      <c r="I24" s="18" t="e">
        <f>GESTEP(#REF!,40)</f>
        <v>#REF!</v>
      </c>
      <c r="J24" s="1" t="e">
        <f>GESTEP(#REF!,220)</f>
        <v>#REF!</v>
      </c>
      <c r="K24" s="19"/>
    </row>
  </sheetData>
  <sheetProtection algorithmName="SHA-512" hashValue="lJOrb61dmH0Tgyq63yPR0yFLNbu4dUuhmClh94hBEQtXbwHcAmOHtBcxk6/IWlUv4TsgLB9c+PvUlUH7AxGPyg==" saltValue="+0j8N0z0fu1I22YNu0iABw==" spinCount="100000" sheet="1" objects="1" scenarios="1" selectLockedCells="1"/>
  <dataValidations count="1">
    <dataValidation type="whole" allowBlank="1" showInputMessage="1" showErrorMessage="1" errorTitle="Nº DE PERSONAS NO VALIDO" error="ERROR" promptTitle="ENTRE 25 Y 70" prompt="Personas" sqref="A16">
      <formula1>25</formula1>
      <formula2>70</formula2>
    </dataValidation>
  </dataValidations>
  <printOptions horizontalCentered="1" verticalCentered="1" gridLines="1"/>
  <pageMargins left="0" right="0" top="0" bottom="0" header="0" footer="0"/>
  <pageSetup paperSize="9" scale="7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4:P21"/>
  <sheetViews>
    <sheetView zoomScale="77" zoomScaleNormal="77" workbookViewId="0">
      <selection activeCell="A16" sqref="A16"/>
    </sheetView>
  </sheetViews>
  <sheetFormatPr baseColWidth="10" defaultColWidth="9.140625" defaultRowHeight="15" x14ac:dyDescent="0.25"/>
  <cols>
    <col min="1" max="1" width="26.42578125" style="1" customWidth="1"/>
    <col min="2" max="2" width="14.42578125" style="1" customWidth="1"/>
    <col min="3" max="3" width="21.140625" style="1" hidden="1" customWidth="1"/>
    <col min="4" max="4" width="18.85546875" style="1" hidden="1" customWidth="1"/>
    <col min="5" max="5" width="19.28515625" style="1" hidden="1" customWidth="1"/>
    <col min="6" max="6" width="15.140625" style="1" hidden="1" customWidth="1"/>
    <col min="7" max="7" width="18" style="1" hidden="1" customWidth="1"/>
    <col min="8" max="8" width="18.7109375" style="1" hidden="1" customWidth="1"/>
    <col min="9" max="9" width="12" style="1" hidden="1" customWidth="1"/>
    <col min="10" max="10" width="11.28515625" style="1" hidden="1" customWidth="1"/>
    <col min="11" max="11" width="17.140625" style="2" customWidth="1"/>
    <col min="12" max="12" width="134.140625" style="1" customWidth="1"/>
    <col min="13" max="14" width="9.140625" style="1" hidden="1" customWidth="1"/>
    <col min="15" max="15" width="1.28515625" style="1" hidden="1" customWidth="1"/>
    <col min="16" max="16" width="1.42578125" style="1" hidden="1" customWidth="1"/>
    <col min="17" max="17" width="1.42578125" style="1" customWidth="1"/>
    <col min="18" max="18" width="2.42578125" style="1" customWidth="1"/>
    <col min="19" max="16384" width="9.140625" style="1"/>
  </cols>
  <sheetData>
    <row r="14" spans="1:12" ht="14.25" customHeight="1" x14ac:dyDescent="0.25"/>
    <row r="15" spans="1:12" ht="14.25" customHeight="1" thickBot="1" x14ac:dyDescent="0.3">
      <c r="A15" s="3"/>
    </row>
    <row r="16" spans="1:12" ht="79.5" customHeight="1" x14ac:dyDescent="1.1000000000000001">
      <c r="A16" s="32">
        <v>700</v>
      </c>
      <c r="B16" s="4"/>
      <c r="F16" s="1">
        <v>0</v>
      </c>
      <c r="K16" s="20" t="s">
        <v>0</v>
      </c>
      <c r="L16" s="1" t="s">
        <v>1</v>
      </c>
    </row>
    <row r="17" spans="1:16" ht="31.5" customHeight="1" x14ac:dyDescent="0.45">
      <c r="A17" s="21" t="s">
        <v>2</v>
      </c>
      <c r="B17" s="22" t="s">
        <v>3</v>
      </c>
      <c r="C17" s="23" t="s">
        <v>4</v>
      </c>
      <c r="D17" s="23" t="s">
        <v>5</v>
      </c>
      <c r="E17" s="23" t="s">
        <v>6</v>
      </c>
      <c r="F17" s="23" t="s">
        <v>7</v>
      </c>
      <c r="G17" s="23" t="s">
        <v>8</v>
      </c>
      <c r="H17" s="23"/>
      <c r="I17" s="24" t="s">
        <v>9</v>
      </c>
      <c r="J17" s="24" t="s">
        <v>10</v>
      </c>
      <c r="K17" s="25" t="s">
        <v>11</v>
      </c>
      <c r="L17" s="26" t="s">
        <v>12</v>
      </c>
    </row>
    <row r="18" spans="1:16" ht="24.75" x14ac:dyDescent="0.45">
      <c r="A18" s="6" t="s">
        <v>13</v>
      </c>
      <c r="B18" s="7" t="s">
        <v>14</v>
      </c>
      <c r="C18" s="8">
        <f>(1200+5600)*A16</f>
        <v>4760000</v>
      </c>
      <c r="D18" s="8">
        <f>1400*A16</f>
        <v>980000</v>
      </c>
      <c r="E18" s="8">
        <v>160000</v>
      </c>
      <c r="F18" s="8">
        <f>SUM(C18:E18)</f>
        <v>5900000</v>
      </c>
      <c r="G18" s="9">
        <f>IF(M18=0,F18+200000,F18+(A16*5000)-P18)</f>
        <v>9120000</v>
      </c>
      <c r="H18" s="9"/>
      <c r="I18" s="10">
        <v>200000</v>
      </c>
      <c r="J18" s="10">
        <f>IF(M18=0,200000,(IF(O18=0,(A16*((5400)-(A16*1.5))),(A16*((5400)-(A16)))-P18)))</f>
        <v>3010000</v>
      </c>
      <c r="K18" s="28">
        <f>ROUNDUP((J18+F18)*0.01/A16,0)*100+100</f>
        <v>12900</v>
      </c>
      <c r="L18" s="11" t="s">
        <v>21</v>
      </c>
      <c r="M18" s="12">
        <f>GESTEP(A16,40)</f>
        <v>1</v>
      </c>
      <c r="N18" s="1">
        <f>GESTEP(A16,220)</f>
        <v>1</v>
      </c>
      <c r="O18" s="1">
        <f>GESTEP(A16,600)</f>
        <v>1</v>
      </c>
      <c r="P18" s="1">
        <f>IF(O18,A16*400,0)</f>
        <v>280000</v>
      </c>
    </row>
    <row r="19" spans="1:16" ht="24.75" x14ac:dyDescent="0.45">
      <c r="A19" s="13" t="s">
        <v>15</v>
      </c>
      <c r="B19" s="14" t="s">
        <v>16</v>
      </c>
      <c r="C19" s="15">
        <f>7700*A16</f>
        <v>5390000</v>
      </c>
      <c r="D19" s="15">
        <f>1400*A16</f>
        <v>980000</v>
      </c>
      <c r="E19" s="8">
        <v>160000</v>
      </c>
      <c r="F19" s="15">
        <f>SUM(C19:E19)</f>
        <v>6530000</v>
      </c>
      <c r="G19" s="16">
        <f>IF(M18=0,F19+200000,F19+(A16*5200)-P18)</f>
        <v>9890000</v>
      </c>
      <c r="H19" s="16"/>
      <c r="I19" s="17">
        <v>200000</v>
      </c>
      <c r="J19" s="10">
        <f>IF(M18=0,200000,(IF(O18=0,(A16*((5500)-(A16*1.5))),(A16*((5450)-(A16)))-P18)))</f>
        <v>3045000</v>
      </c>
      <c r="K19" s="29">
        <f>ROUNDUP((J19+F19)*0.01/A16,0)*100+100</f>
        <v>13800</v>
      </c>
      <c r="L19" s="33" t="s">
        <v>26</v>
      </c>
    </row>
    <row r="20" spans="1:16" ht="24" customHeight="1" x14ac:dyDescent="0.45">
      <c r="A20" s="13" t="s">
        <v>17</v>
      </c>
      <c r="B20" s="14" t="s">
        <v>18</v>
      </c>
      <c r="C20" s="15">
        <f>8500*A16</f>
        <v>5950000</v>
      </c>
      <c r="D20" s="15">
        <f>1400*A16</f>
        <v>980000</v>
      </c>
      <c r="E20" s="8">
        <v>160000</v>
      </c>
      <c r="F20" s="15">
        <f t="shared" ref="F20:F21" si="0">SUM(C20:E20)</f>
        <v>7090000</v>
      </c>
      <c r="G20" s="16">
        <f>IF(M18=0,F20+200000,F20+(A16*5200)-O18)</f>
        <v>10729999</v>
      </c>
      <c r="H20" s="16"/>
      <c r="I20" s="17">
        <v>200000</v>
      </c>
      <c r="J20" s="10">
        <f>IF(M18=0,200000,(IF(O18=0,(A16*((5600)-(A16))),(A16*((5500)-(A16)))-P18)))</f>
        <v>3080000</v>
      </c>
      <c r="K20" s="29">
        <f>ROUNDUP((J20+F20)*0.01/A16,0)*100+100</f>
        <v>14700</v>
      </c>
      <c r="L20" s="33" t="s">
        <v>25</v>
      </c>
    </row>
    <row r="21" spans="1:16" ht="24" customHeight="1" x14ac:dyDescent="0.45">
      <c r="A21" s="13" t="s">
        <v>19</v>
      </c>
      <c r="B21" s="14" t="s">
        <v>20</v>
      </c>
      <c r="C21" s="15">
        <f>9200*A16</f>
        <v>6440000</v>
      </c>
      <c r="D21" s="15">
        <f>1400*A16</f>
        <v>980000</v>
      </c>
      <c r="E21" s="8">
        <v>160000</v>
      </c>
      <c r="F21" s="15">
        <f t="shared" si="0"/>
        <v>7580000</v>
      </c>
      <c r="G21" s="16">
        <f>IF(M18=0,F21+200000,F21+(A16*5200)-P18)</f>
        <v>10940000</v>
      </c>
      <c r="H21" s="16"/>
      <c r="I21" s="17">
        <v>200000</v>
      </c>
      <c r="J21" s="10">
        <f>IF(M18=0,200000,(IF(O18=0,(A16*((6000)-(A16))),(A16*((5550)-(A16)))-P18)))</f>
        <v>3115000</v>
      </c>
      <c r="K21" s="29">
        <f>ROUNDUP((J21+F21)*0.01/A16,0)*100+100</f>
        <v>15400</v>
      </c>
      <c r="L21" s="33" t="s">
        <v>27</v>
      </c>
    </row>
  </sheetData>
  <sheetProtection algorithmName="SHA-512" hashValue="rca4nv6I6MNXkbzEVGZsA1BheyD+m2aX0vvQ83c/LZIi5RLfsZx76YB/TRmbcIQ4mgYn8thAPhfg4KmDpiO9LA==" saltValue="S8ejI5f3IClUG9gbTZLHwA==" spinCount="100000" sheet="1" objects="1" scenarios="1" selectLockedCells="1"/>
  <dataValidations xWindow="91" yWindow="497" count="1">
    <dataValidation type="whole" allowBlank="1" showInputMessage="1" showErrorMessage="1" errorTitle="Nº DE PERSONAS NO VALIDO" error="ERROR" promptTitle="ENTRE 71 Y 1300" prompt="Personas" sqref="A16">
      <formula1>71</formula1>
      <formula2>1600</formula2>
    </dataValidation>
  </dataValidations>
  <printOptions horizontalCentered="1" verticalCentered="1" gridLines="1"/>
  <pageMargins left="0" right="0" top="0" bottom="0" header="0" footer="0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De 25 a 70 personas   </vt:lpstr>
      <vt:lpstr>De 71 a 1300 personas</vt:lpstr>
      <vt:lpstr>'De 25 a 70 personas   '!Área_de_impresión</vt:lpstr>
      <vt:lpstr>'De 71 a 1300 personas'!Área_de_impresión</vt:lpstr>
    </vt:vector>
  </TitlesOfParts>
  <Company>Windows uE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SAMSUNG</cp:lastModifiedBy>
  <cp:lastPrinted>2014-11-13T18:51:42Z</cp:lastPrinted>
  <dcterms:created xsi:type="dcterms:W3CDTF">2012-08-28T16:52:34Z</dcterms:created>
  <dcterms:modified xsi:type="dcterms:W3CDTF">2014-11-13T19:44:07Z</dcterms:modified>
</cp:coreProperties>
</file>